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52F67D47-588F-4F56-BEB2-0FDBE8F323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L17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K3" i="1"/>
  <c r="J3" i="1"/>
  <c r="I13" i="1"/>
  <c r="I14" i="1"/>
  <c r="I15" i="1"/>
  <c r="I16" i="1"/>
  <c r="I17" i="1"/>
  <c r="I18" i="1"/>
  <c r="I3" i="1"/>
  <c r="I4" i="1"/>
  <c r="I6" i="1"/>
  <c r="I7" i="1"/>
  <c r="I8" i="1"/>
  <c r="I10" i="1"/>
  <c r="I11" i="1"/>
  <c r="I12" i="1"/>
  <c r="I5" i="1"/>
  <c r="J19" i="1" l="1"/>
  <c r="K19" i="1"/>
  <c r="I19" i="1"/>
  <c r="F13" i="1"/>
  <c r="H13" i="1"/>
  <c r="H4" i="1"/>
  <c r="H5" i="1"/>
  <c r="H6" i="1"/>
  <c r="H7" i="1"/>
  <c r="H8" i="1"/>
  <c r="H9" i="1"/>
  <c r="H10" i="1"/>
  <c r="H11" i="1"/>
  <c r="H12" i="1"/>
  <c r="H14" i="1"/>
  <c r="H15" i="1"/>
  <c r="H16" i="1"/>
  <c r="H17" i="1"/>
  <c r="H18" i="1"/>
  <c r="H3" i="1"/>
  <c r="F4" i="1"/>
  <c r="F5" i="1"/>
  <c r="F6" i="1"/>
  <c r="L6" i="1" s="1"/>
  <c r="F7" i="1"/>
  <c r="L7" i="1" s="1"/>
  <c r="F8" i="1"/>
  <c r="F9" i="1"/>
  <c r="F10" i="1"/>
  <c r="F11" i="1"/>
  <c r="F12" i="1"/>
  <c r="F14" i="1"/>
  <c r="F15" i="1"/>
  <c r="F16" i="1"/>
  <c r="F17" i="1"/>
  <c r="F18" i="1"/>
  <c r="F3" i="1"/>
  <c r="H19" i="1" l="1"/>
  <c r="F19" i="1"/>
  <c r="L11" i="1"/>
  <c r="L14" i="1"/>
  <c r="L4" i="1"/>
  <c r="L3" i="1"/>
  <c r="L15" i="1"/>
  <c r="L5" i="1"/>
  <c r="L12" i="1"/>
  <c r="L10" i="1"/>
  <c r="L18" i="1"/>
  <c r="L16" i="1"/>
  <c r="L9" i="1"/>
  <c r="L13" i="1"/>
  <c r="L8" i="1"/>
  <c r="F20" i="1" l="1"/>
  <c r="L19" i="1"/>
</calcChain>
</file>

<file path=xl/sharedStrings.xml><?xml version="1.0" encoding="utf-8"?>
<sst xmlns="http://schemas.openxmlformats.org/spreadsheetml/2006/main" count="32" uniqueCount="32">
  <si>
    <t>Od gruntów:</t>
  </si>
  <si>
    <t>-związanych z prowadzeniem działalności gospodarczej, 
bez względu na sposób zakwalifikowania w ewidencji
gruntów i budynków</t>
  </si>
  <si>
    <t>- pod wodami powierzchniowymi stojącymi lub wodami
powierzchniowymi płynącymi jezior i zbiorników sztucznych</t>
  </si>
  <si>
    <t>-pozostałych, w tym zajętych na prowadzenie odpłatnej, 
statutowej działalności pożytku publicznego przez organizacje pożytku publicznego</t>
  </si>
  <si>
    <t>-niezabudowanych objętych obszarem rewitalizacji, o którym
 mowa w ustawie z dnia 9 października 2015r. O rewitalizacji
 (Dz. U.2017r, poz. 1023), i położonych na terenach, dla których 
miejscowy plan zagospodarowania przestrzennego przwiduje 
przeznaczenie poda zabudowę mieszkaniową, usługową albo zabudowę o przeznaczeniu mieszanym obejmującycm wyłącznie te rodzaje zabudowy, jeżeli od dnia wejścia w życie tego planu w odniesieniu do tych gruntów upłynął okres 4 lat, a w tym czasie nie zakończono budowy zgodnie z przepisami prawa budowlanego</t>
  </si>
  <si>
    <t>Od budynków lub ich częśći:</t>
  </si>
  <si>
    <t>- mieszkalnych</t>
  </si>
  <si>
    <t>-związanych z prowadzniem działalności gospodarczej 
oraz od budynków mieszkalnych lub ich części zajętych na prowadzenie działalności gospodarczej:</t>
  </si>
  <si>
    <t>* o wysokości kondygnacji powyżej 2,20 m do 5,00 m włacznie</t>
  </si>
  <si>
    <t>-zajętych na prowadznieniedziałalności gospodarczej 
w zakresie obrotu kwalifikowanym materiałem siewnym</t>
  </si>
  <si>
    <t>-związanych z udzielaniem świadczeń zdrowotnych w rozumieniu
 przepisów o działslności leczniczej, zajętych przez podmioty
udzielające tych świadczeń</t>
  </si>
  <si>
    <t>Od budowli:</t>
  </si>
  <si>
    <t>- od ich wartości określonej na podstawie art.. 4 ust. 1 pkt 3
 i ust. 3-7 ustawy z dnia 12 stycznia 1991r. O podatkach i opłatach 
lokalnych (tj. Dz. U. 2019r., poz. 1170 ze zm.)</t>
  </si>
  <si>
    <t>powierzhnia
os.prawne</t>
  </si>
  <si>
    <t>powierzhnia 
os.fizyczne</t>
  </si>
  <si>
    <t>-pozostałych, w tym zajętych na prowadzenie odpłatnej statutowej działalności pozytku publicznego przez organizacje pożytku
publicznego</t>
  </si>
  <si>
    <t>* o wysokości kondygnacji powyżej 5,00 m do 12,00 m włacznie</t>
  </si>
  <si>
    <t xml:space="preserve">* o wysokości kondygnacji powyżej  12,00 m </t>
  </si>
  <si>
    <t>podatek os. fiz. wg max. stawek</t>
  </si>
  <si>
    <t>podatek os. praw. wg max. stawek</t>
  </si>
  <si>
    <t>podatek 
od osób fizycznych wg projektu</t>
  </si>
  <si>
    <t>podatek
od osób prawnych wg projektu</t>
  </si>
  <si>
    <t>różnica wpływu z podatku max.a wg uchwały (suma os.fiz i os.praw)</t>
  </si>
  <si>
    <t>stawka
podatku
na 2025r.</t>
  </si>
  <si>
    <t>Wysokość górnych granic stawek w 2026r. Wg Ministra Finansów</t>
  </si>
  <si>
    <t>35,53</t>
  </si>
  <si>
    <t>stawka
podatku
na 2026r. (projekt)</t>
  </si>
  <si>
    <t>różnica    2025-2026</t>
  </si>
  <si>
    <t>PODATEK ZA 2026R.</t>
  </si>
  <si>
    <r>
      <t xml:space="preserve">Łączna kwota podatku za 2026r. </t>
    </r>
    <r>
      <rPr>
        <b/>
        <sz val="8"/>
        <color rgb="FFFF0000"/>
        <rFont val="Calibri"/>
        <family val="2"/>
        <scheme val="minor"/>
      </rPr>
      <t xml:space="preserve"> </t>
    </r>
  </si>
  <si>
    <t>* o wysokości kondygnacji od 1,40 m do 2,20 m włącznie</t>
  </si>
  <si>
    <t xml:space="preserve">Symulacja na 05.11.2025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</si>
</sst>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7"/>
      <color rgb="FFFF0000"/>
      <name val="Calibri"/>
      <family val="2"/>
      <scheme val="minor"/>
    </font>
    <font>
      <sz val="7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0" borderId="0" xfId="0" applyNumberFormat="1"/>
    <xf numFmtId="0" fontId="1" fillId="0" borderId="0" xfId="0" applyFont="1"/>
    <xf numFmtId="0" fontId="2" fillId="0" borderId="0" xfId="0" applyFont="1"/>
    <xf numFmtId="2" fontId="0" fillId="0" borderId="0" xfId="0" applyNumberFormat="1"/>
    <xf numFmtId="49" fontId="3" fillId="0" borderId="1" xfId="0" applyNumberFormat="1" applyFont="1" applyBorder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2" fontId="9" fillId="0" borderId="0" xfId="0" applyNumberFormat="1" applyFont="1"/>
    <xf numFmtId="0" fontId="7" fillId="0" borderId="1" xfId="0" applyFont="1" applyBorder="1" applyAlignment="1">
      <alignment wrapText="1"/>
    </xf>
    <xf numFmtId="49" fontId="11" fillId="0" borderId="1" xfId="0" applyNumberFormat="1" applyFont="1" applyBorder="1" applyAlignment="1">
      <alignment wrapText="1"/>
    </xf>
    <xf numFmtId="0" fontId="12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vertical="center"/>
    </xf>
    <xf numFmtId="4" fontId="12" fillId="0" borderId="1" xfId="0" applyNumberFormat="1" applyFont="1" applyBorder="1" applyAlignment="1">
      <alignment vertical="center"/>
    </xf>
    <xf numFmtId="4" fontId="13" fillId="0" borderId="1" xfId="0" applyNumberFormat="1" applyFont="1" applyBorder="1" applyAlignment="1">
      <alignment horizontal="right" vertical="center"/>
    </xf>
    <xf numFmtId="2" fontId="13" fillId="0" borderId="1" xfId="0" applyNumberFormat="1" applyFont="1" applyBorder="1"/>
    <xf numFmtId="4" fontId="13" fillId="0" borderId="1" xfId="0" applyNumberFormat="1" applyFont="1" applyBorder="1"/>
    <xf numFmtId="2" fontId="12" fillId="0" borderId="1" xfId="0" applyNumberFormat="1" applyFont="1" applyBorder="1" applyAlignment="1">
      <alignment horizontal="center" vertical="center"/>
    </xf>
    <xf numFmtId="2" fontId="12" fillId="3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wrapText="1"/>
    </xf>
    <xf numFmtId="4" fontId="15" fillId="0" borderId="1" xfId="0" applyNumberFormat="1" applyFont="1" applyBorder="1" applyAlignment="1">
      <alignment vertical="center"/>
    </xf>
    <xf numFmtId="0" fontId="12" fillId="3" borderId="1" xfId="0" applyFont="1" applyFill="1" applyBorder="1" applyAlignment="1">
      <alignment horizontal="center" vertical="center"/>
    </xf>
    <xf numFmtId="4" fontId="16" fillId="0" borderId="1" xfId="0" applyNumberFormat="1" applyFont="1" applyBorder="1" applyAlignment="1">
      <alignment vertical="center"/>
    </xf>
    <xf numFmtId="49" fontId="13" fillId="0" borderId="1" xfId="0" applyNumberFormat="1" applyFont="1" applyBorder="1" applyAlignment="1">
      <alignment horizontal="center"/>
    </xf>
    <xf numFmtId="49" fontId="14" fillId="0" borderId="1" xfId="0" applyNumberFormat="1" applyFont="1" applyBorder="1"/>
    <xf numFmtId="49" fontId="12" fillId="0" borderId="1" xfId="0" applyNumberFormat="1" applyFont="1" applyBorder="1"/>
    <xf numFmtId="0" fontId="13" fillId="0" borderId="1" xfId="0" applyFont="1" applyBorder="1"/>
    <xf numFmtId="0" fontId="16" fillId="0" borderId="1" xfId="0" applyFont="1" applyBorder="1"/>
    <xf numFmtId="4" fontId="12" fillId="0" borderId="1" xfId="0" applyNumberFormat="1" applyFont="1" applyBorder="1"/>
    <xf numFmtId="4" fontId="16" fillId="0" borderId="1" xfId="0" applyNumberFormat="1" applyFont="1" applyBorder="1"/>
    <xf numFmtId="4" fontId="13" fillId="2" borderId="1" xfId="0" applyNumberFormat="1" applyFont="1" applyFill="1" applyBorder="1"/>
    <xf numFmtId="4" fontId="11" fillId="0" borderId="1" xfId="0" applyNumberFormat="1" applyFont="1" applyBorder="1"/>
    <xf numFmtId="49" fontId="10" fillId="0" borderId="0" xfId="0" applyNumberFormat="1" applyFont="1"/>
    <xf numFmtId="49" fontId="4" fillId="0" borderId="0" xfId="0" applyNumberFormat="1" applyFont="1"/>
    <xf numFmtId="0" fontId="4" fillId="0" borderId="0" xfId="0" applyFont="1"/>
    <xf numFmtId="0" fontId="6" fillId="0" borderId="0" xfId="0" applyFont="1"/>
    <xf numFmtId="4" fontId="4" fillId="4" borderId="0" xfId="0" applyNumberFormat="1" applyFont="1" applyFill="1"/>
    <xf numFmtId="0" fontId="17" fillId="0" borderId="0" xfId="0" applyFont="1"/>
    <xf numFmtId="4" fontId="11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vertical="center"/>
    </xf>
    <xf numFmtId="4" fontId="13" fillId="5" borderId="1" xfId="0" applyNumberFormat="1" applyFont="1" applyFill="1" applyBorder="1"/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workbookViewId="0"/>
  </sheetViews>
  <sheetFormatPr defaultRowHeight="15" x14ac:dyDescent="0.25"/>
  <cols>
    <col min="1" max="1" width="36.5703125" style="1" customWidth="1"/>
    <col min="2" max="2" width="4.7109375" style="1" customWidth="1"/>
    <col min="3" max="3" width="5.28515625" style="1" customWidth="1"/>
    <col min="4" max="4" width="5" customWidth="1"/>
    <col min="5" max="5" width="8.85546875" style="39" customWidth="1"/>
    <col min="6" max="6" width="11.140625" style="4" customWidth="1"/>
    <col min="7" max="7" width="11.140625" style="39" customWidth="1"/>
    <col min="8" max="8" width="10.28515625" customWidth="1"/>
    <col min="9" max="9" width="9.42578125" style="4" customWidth="1"/>
    <col min="10" max="10" width="10.28515625" customWidth="1"/>
    <col min="11" max="11" width="10.42578125" customWidth="1"/>
    <col min="12" max="12" width="10.140625" customWidth="1"/>
  </cols>
  <sheetData>
    <row r="1" spans="1:12" x14ac:dyDescent="0.25">
      <c r="A1" s="1" t="s">
        <v>31</v>
      </c>
    </row>
    <row r="2" spans="1:12" s="2" customFormat="1" ht="40.5" customHeight="1" x14ac:dyDescent="0.25">
      <c r="A2" s="5" t="s">
        <v>0</v>
      </c>
      <c r="B2" s="6" t="s">
        <v>23</v>
      </c>
      <c r="C2" s="6" t="s">
        <v>24</v>
      </c>
      <c r="D2" s="6" t="s">
        <v>26</v>
      </c>
      <c r="E2" s="6" t="s">
        <v>14</v>
      </c>
      <c r="F2" s="8" t="s">
        <v>20</v>
      </c>
      <c r="G2" s="7" t="s">
        <v>13</v>
      </c>
      <c r="H2" s="6" t="s">
        <v>21</v>
      </c>
      <c r="I2" s="8" t="s">
        <v>27</v>
      </c>
      <c r="J2" s="11" t="s">
        <v>18</v>
      </c>
      <c r="K2" s="11" t="s">
        <v>19</v>
      </c>
      <c r="L2" s="11" t="s">
        <v>22</v>
      </c>
    </row>
    <row r="3" spans="1:12" ht="34.5" customHeight="1" x14ac:dyDescent="0.25">
      <c r="A3" s="12" t="s">
        <v>1</v>
      </c>
      <c r="B3" s="13">
        <v>1.21</v>
      </c>
      <c r="C3" s="13">
        <v>1.45</v>
      </c>
      <c r="D3" s="19">
        <v>1.27</v>
      </c>
      <c r="E3" s="40">
        <v>580612.9</v>
      </c>
      <c r="F3" s="15">
        <f>D3*E3</f>
        <v>737378.38300000003</v>
      </c>
      <c r="G3" s="14">
        <v>3766327.53</v>
      </c>
      <c r="H3" s="15">
        <f>G3*D3</f>
        <v>4783235.9630999994</v>
      </c>
      <c r="I3" s="16">
        <f t="shared" ref="I3:I4" si="0">((D3*E3)+(D3*G3))-((B3*E3)+(B3*G3))</f>
        <v>260816.42580000032</v>
      </c>
      <c r="J3" s="41">
        <f>C3*E3</f>
        <v>841888.70499999996</v>
      </c>
      <c r="K3" s="41">
        <f>C3*G3</f>
        <v>5461174.9184999997</v>
      </c>
      <c r="L3" s="14">
        <f>F3+H3-J3-K3</f>
        <v>-782449.27740000002</v>
      </c>
    </row>
    <row r="4" spans="1:12" ht="24" customHeight="1" x14ac:dyDescent="0.25">
      <c r="A4" s="12" t="s">
        <v>2</v>
      </c>
      <c r="B4" s="19">
        <v>6.3</v>
      </c>
      <c r="C4" s="19">
        <v>7.15</v>
      </c>
      <c r="D4" s="19">
        <v>6.62</v>
      </c>
      <c r="E4" s="40">
        <v>1.07</v>
      </c>
      <c r="F4" s="15">
        <f t="shared" ref="F4:F18" si="1">D4*E4</f>
        <v>7.0834000000000001</v>
      </c>
      <c r="G4" s="14">
        <v>23.17</v>
      </c>
      <c r="H4" s="15">
        <f t="shared" ref="H4:H18" si="2">G4*D4</f>
        <v>153.3854</v>
      </c>
      <c r="I4" s="16">
        <f t="shared" si="0"/>
        <v>7.7567999999999984</v>
      </c>
      <c r="J4" s="41">
        <f t="shared" ref="J4:J18" si="3">C4*E4</f>
        <v>7.650500000000001</v>
      </c>
      <c r="K4" s="41">
        <f t="shared" ref="K4:K18" si="4">C4*G4</f>
        <v>165.66550000000001</v>
      </c>
      <c r="L4" s="14">
        <f t="shared" ref="L4:L18" si="5">F4+H4-J4-K4</f>
        <v>-12.847199999999987</v>
      </c>
    </row>
    <row r="5" spans="1:12" ht="32.25" customHeight="1" x14ac:dyDescent="0.25">
      <c r="A5" s="12" t="s">
        <v>3</v>
      </c>
      <c r="B5" s="20">
        <v>0.63</v>
      </c>
      <c r="C5" s="13">
        <v>0.77</v>
      </c>
      <c r="D5" s="20">
        <v>0.66</v>
      </c>
      <c r="E5" s="40">
        <v>5344819.29</v>
      </c>
      <c r="F5" s="15">
        <f t="shared" si="1"/>
        <v>3527580.7314000004</v>
      </c>
      <c r="G5" s="14">
        <v>96061.84</v>
      </c>
      <c r="H5" s="15">
        <f t="shared" si="2"/>
        <v>63400.814400000003</v>
      </c>
      <c r="I5" s="16">
        <f>((D5*E5)+(D5*G5))-((B5*E5)+(B5*G5))</f>
        <v>163226.43390000053</v>
      </c>
      <c r="J5" s="41">
        <f t="shared" si="3"/>
        <v>4115510.8533000001</v>
      </c>
      <c r="K5" s="41">
        <f t="shared" si="4"/>
        <v>73967.616800000003</v>
      </c>
      <c r="L5" s="14">
        <f t="shared" si="5"/>
        <v>-598496.92429999961</v>
      </c>
    </row>
    <row r="6" spans="1:12" ht="84" customHeight="1" x14ac:dyDescent="0.25">
      <c r="A6" s="12" t="s">
        <v>4</v>
      </c>
      <c r="B6" s="19">
        <v>2.1</v>
      </c>
      <c r="C6" s="19">
        <v>4.72</v>
      </c>
      <c r="D6" s="19">
        <v>2.21</v>
      </c>
      <c r="E6" s="40">
        <v>0</v>
      </c>
      <c r="F6" s="15">
        <f t="shared" si="1"/>
        <v>0</v>
      </c>
      <c r="G6" s="40">
        <v>0</v>
      </c>
      <c r="H6" s="15">
        <f t="shared" si="2"/>
        <v>0</v>
      </c>
      <c r="I6" s="16">
        <f t="shared" ref="I6:I7" si="6">((D6*E6)+(D6*G6))-((B6*E6)+(B6*G6))</f>
        <v>0</v>
      </c>
      <c r="J6" s="17">
        <f t="shared" si="3"/>
        <v>0</v>
      </c>
      <c r="K6" s="17">
        <f t="shared" si="4"/>
        <v>0</v>
      </c>
      <c r="L6" s="18">
        <f t="shared" si="5"/>
        <v>0</v>
      </c>
    </row>
    <row r="7" spans="1:12" s="2" customFormat="1" ht="14.25" customHeight="1" x14ac:dyDescent="0.25">
      <c r="A7" s="21" t="s">
        <v>5</v>
      </c>
      <c r="B7" s="13"/>
      <c r="C7" s="13"/>
      <c r="D7" s="13"/>
      <c r="E7" s="22"/>
      <c r="F7" s="15">
        <f t="shared" si="1"/>
        <v>0</v>
      </c>
      <c r="G7" s="22"/>
      <c r="H7" s="15">
        <f t="shared" si="2"/>
        <v>0</v>
      </c>
      <c r="I7" s="16">
        <f t="shared" si="6"/>
        <v>0</v>
      </c>
      <c r="J7" s="17">
        <f t="shared" si="3"/>
        <v>0</v>
      </c>
      <c r="K7" s="17">
        <f t="shared" si="4"/>
        <v>0</v>
      </c>
      <c r="L7" s="18">
        <f t="shared" si="5"/>
        <v>0</v>
      </c>
    </row>
    <row r="8" spans="1:12" ht="13.5" customHeight="1" x14ac:dyDescent="0.25">
      <c r="A8" s="12" t="s">
        <v>6</v>
      </c>
      <c r="B8" s="20">
        <v>1.05</v>
      </c>
      <c r="C8" s="19">
        <v>1.25</v>
      </c>
      <c r="D8" s="20">
        <v>1.1000000000000001</v>
      </c>
      <c r="E8" s="40">
        <v>1388620.25</v>
      </c>
      <c r="F8" s="15">
        <f t="shared" si="1"/>
        <v>1527482.2750000001</v>
      </c>
      <c r="G8" s="40">
        <v>16006.62</v>
      </c>
      <c r="H8" s="15">
        <f t="shared" si="2"/>
        <v>17607.282000000003</v>
      </c>
      <c r="I8" s="16">
        <f t="shared" ref="I8:I18" si="7">((D8*E8)+(D8*G8))-((B8*E8)+(B8*G8))</f>
        <v>70231.343499999959</v>
      </c>
      <c r="J8" s="17">
        <f t="shared" si="3"/>
        <v>1735775.3125</v>
      </c>
      <c r="K8" s="17">
        <f t="shared" si="4"/>
        <v>20008.275000000001</v>
      </c>
      <c r="L8" s="18">
        <f t="shared" si="5"/>
        <v>-210694.03049999996</v>
      </c>
    </row>
    <row r="9" spans="1:12" ht="32.25" customHeight="1" x14ac:dyDescent="0.25">
      <c r="A9" s="12" t="s">
        <v>7</v>
      </c>
      <c r="B9" s="23"/>
      <c r="C9" s="13"/>
      <c r="D9" s="23"/>
      <c r="E9" s="24"/>
      <c r="F9" s="15">
        <f t="shared" si="1"/>
        <v>0</v>
      </c>
      <c r="G9" s="24"/>
      <c r="H9" s="15">
        <f t="shared" si="2"/>
        <v>0</v>
      </c>
      <c r="I9" s="16"/>
      <c r="J9" s="17">
        <f t="shared" si="3"/>
        <v>0</v>
      </c>
      <c r="K9" s="17">
        <f t="shared" si="4"/>
        <v>0</v>
      </c>
      <c r="L9" s="18">
        <f t="shared" si="5"/>
        <v>0</v>
      </c>
    </row>
    <row r="10" spans="1:12" ht="12" customHeight="1" x14ac:dyDescent="0.25">
      <c r="A10" s="12" t="s">
        <v>30</v>
      </c>
      <c r="B10" s="20">
        <v>27.3</v>
      </c>
      <c r="C10" s="19">
        <v>35.53</v>
      </c>
      <c r="D10" s="20">
        <v>32</v>
      </c>
      <c r="E10" s="40">
        <v>1563.9</v>
      </c>
      <c r="F10" s="15">
        <f t="shared" si="1"/>
        <v>50044.800000000003</v>
      </c>
      <c r="G10" s="40">
        <v>1304.4000000000001</v>
      </c>
      <c r="H10" s="15">
        <f t="shared" si="2"/>
        <v>41740.800000000003</v>
      </c>
      <c r="I10" s="16">
        <f t="shared" si="7"/>
        <v>13481.010000000009</v>
      </c>
      <c r="J10" s="17">
        <f t="shared" si="3"/>
        <v>55565.367000000006</v>
      </c>
      <c r="K10" s="17">
        <f t="shared" si="4"/>
        <v>46345.332000000002</v>
      </c>
      <c r="L10" s="18">
        <f t="shared" si="5"/>
        <v>-10125.099000000002</v>
      </c>
    </row>
    <row r="11" spans="1:12" ht="12" customHeight="1" x14ac:dyDescent="0.25">
      <c r="A11" s="12" t="s">
        <v>8</v>
      </c>
      <c r="B11" s="20">
        <v>29.4</v>
      </c>
      <c r="C11" s="19">
        <v>35.53</v>
      </c>
      <c r="D11" s="20">
        <v>32</v>
      </c>
      <c r="E11" s="40">
        <v>124317.23</v>
      </c>
      <c r="F11" s="15">
        <f t="shared" si="1"/>
        <v>3978151.36</v>
      </c>
      <c r="G11" s="40">
        <v>224138.1</v>
      </c>
      <c r="H11" s="15">
        <f t="shared" si="2"/>
        <v>7172419.2000000002</v>
      </c>
      <c r="I11" s="16">
        <f t="shared" si="7"/>
        <v>905983.85800000094</v>
      </c>
      <c r="J11" s="17">
        <f t="shared" si="3"/>
        <v>4416991.1819000002</v>
      </c>
      <c r="K11" s="17">
        <f t="shared" si="4"/>
        <v>7963626.6930000009</v>
      </c>
      <c r="L11" s="18">
        <f t="shared" si="5"/>
        <v>-1230047.3149000006</v>
      </c>
    </row>
    <row r="12" spans="1:12" ht="12.75" customHeight="1" x14ac:dyDescent="0.25">
      <c r="A12" s="12" t="s">
        <v>16</v>
      </c>
      <c r="B12" s="20">
        <v>31.5</v>
      </c>
      <c r="C12" s="19">
        <v>35.53</v>
      </c>
      <c r="D12" s="20">
        <v>32</v>
      </c>
      <c r="E12" s="40">
        <v>32292.13</v>
      </c>
      <c r="F12" s="15">
        <f t="shared" si="1"/>
        <v>1033348.16</v>
      </c>
      <c r="G12" s="40">
        <v>535932.31999999995</v>
      </c>
      <c r="H12" s="15">
        <f t="shared" si="2"/>
        <v>17149834.239999998</v>
      </c>
      <c r="I12" s="16">
        <f t="shared" si="7"/>
        <v>284112.22500000149</v>
      </c>
      <c r="J12" s="17">
        <f t="shared" si="3"/>
        <v>1147339.3789000001</v>
      </c>
      <c r="K12" s="17">
        <f t="shared" si="4"/>
        <v>19041675.329599999</v>
      </c>
      <c r="L12" s="18">
        <f t="shared" si="5"/>
        <v>-2005832.3084999993</v>
      </c>
    </row>
    <row r="13" spans="1:12" ht="12" customHeight="1" x14ac:dyDescent="0.25">
      <c r="A13" s="12" t="s">
        <v>17</v>
      </c>
      <c r="B13" s="20">
        <v>34</v>
      </c>
      <c r="C13" s="25" t="s">
        <v>25</v>
      </c>
      <c r="D13" s="20">
        <v>32</v>
      </c>
      <c r="E13" s="40">
        <v>0</v>
      </c>
      <c r="F13" s="15">
        <f t="shared" si="1"/>
        <v>0</v>
      </c>
      <c r="G13" s="40">
        <v>164169.94</v>
      </c>
      <c r="H13" s="15">
        <f t="shared" si="2"/>
        <v>5253438.08</v>
      </c>
      <c r="I13" s="16">
        <f t="shared" si="7"/>
        <v>-328339.87999999989</v>
      </c>
      <c r="J13" s="17">
        <f t="shared" si="3"/>
        <v>0</v>
      </c>
      <c r="K13" s="17">
        <f t="shared" si="4"/>
        <v>5832957.9682</v>
      </c>
      <c r="L13" s="18">
        <f t="shared" si="5"/>
        <v>-579519.88819999993</v>
      </c>
    </row>
    <row r="14" spans="1:12" ht="21.75" customHeight="1" x14ac:dyDescent="0.25">
      <c r="A14" s="12" t="s">
        <v>9</v>
      </c>
      <c r="B14" s="19">
        <v>12.6</v>
      </c>
      <c r="C14" s="19">
        <v>16.64</v>
      </c>
      <c r="D14" s="19">
        <v>13.23</v>
      </c>
      <c r="E14" s="40">
        <v>0</v>
      </c>
      <c r="F14" s="15">
        <f t="shared" si="1"/>
        <v>0</v>
      </c>
      <c r="G14" s="14">
        <v>0</v>
      </c>
      <c r="H14" s="15">
        <f t="shared" si="2"/>
        <v>0</v>
      </c>
      <c r="I14" s="16">
        <f t="shared" si="7"/>
        <v>0</v>
      </c>
      <c r="J14" s="41">
        <f t="shared" si="3"/>
        <v>0</v>
      </c>
      <c r="K14" s="41">
        <f t="shared" si="4"/>
        <v>0</v>
      </c>
      <c r="L14" s="14">
        <f t="shared" si="5"/>
        <v>0</v>
      </c>
    </row>
    <row r="15" spans="1:12" ht="32.25" customHeight="1" x14ac:dyDescent="0.25">
      <c r="A15" s="12" t="s">
        <v>10</v>
      </c>
      <c r="B15" s="19">
        <v>4.2</v>
      </c>
      <c r="C15" s="19">
        <v>7.27</v>
      </c>
      <c r="D15" s="19">
        <v>4.41</v>
      </c>
      <c r="E15" s="40">
        <v>3308.73</v>
      </c>
      <c r="F15" s="15">
        <f t="shared" si="1"/>
        <v>14591.499300000001</v>
      </c>
      <c r="G15" s="14">
        <v>3105.05</v>
      </c>
      <c r="H15" s="15">
        <f t="shared" si="2"/>
        <v>13693.270500000001</v>
      </c>
      <c r="I15" s="16">
        <f t="shared" si="7"/>
        <v>1346.893799999998</v>
      </c>
      <c r="J15" s="41">
        <f t="shared" si="3"/>
        <v>24054.467099999998</v>
      </c>
      <c r="K15" s="41">
        <f t="shared" si="4"/>
        <v>22573.713500000002</v>
      </c>
      <c r="L15" s="14">
        <f t="shared" si="5"/>
        <v>-18343.410799999998</v>
      </c>
    </row>
    <row r="16" spans="1:12" ht="34.5" customHeight="1" x14ac:dyDescent="0.25">
      <c r="A16" s="12" t="s">
        <v>15</v>
      </c>
      <c r="B16" s="19">
        <v>7.35</v>
      </c>
      <c r="C16" s="19">
        <v>12</v>
      </c>
      <c r="D16" s="19">
        <v>7.72</v>
      </c>
      <c r="E16" s="40">
        <v>97680.53</v>
      </c>
      <c r="F16" s="15">
        <f t="shared" si="1"/>
        <v>754093.69160000002</v>
      </c>
      <c r="G16" s="14">
        <v>5753.87</v>
      </c>
      <c r="H16" s="15">
        <f t="shared" si="2"/>
        <v>44419.876400000001</v>
      </c>
      <c r="I16" s="16">
        <f t="shared" si="7"/>
        <v>38270.728000000003</v>
      </c>
      <c r="J16" s="41">
        <f t="shared" si="3"/>
        <v>1172166.3599999999</v>
      </c>
      <c r="K16" s="41">
        <f t="shared" si="4"/>
        <v>69046.44</v>
      </c>
      <c r="L16" s="14">
        <f t="shared" si="5"/>
        <v>-442699.2319999999</v>
      </c>
    </row>
    <row r="17" spans="1:12" ht="11.25" customHeight="1" x14ac:dyDescent="0.25">
      <c r="A17" s="21" t="s">
        <v>11</v>
      </c>
      <c r="B17" s="13"/>
      <c r="C17" s="13"/>
      <c r="D17" s="13"/>
      <c r="E17" s="24"/>
      <c r="F17" s="15">
        <f t="shared" si="1"/>
        <v>0</v>
      </c>
      <c r="G17" s="24"/>
      <c r="H17" s="15">
        <f t="shared" si="2"/>
        <v>0</v>
      </c>
      <c r="I17" s="16">
        <f t="shared" si="7"/>
        <v>0</v>
      </c>
      <c r="J17" s="41">
        <f t="shared" si="3"/>
        <v>0</v>
      </c>
      <c r="K17" s="41">
        <f t="shared" si="4"/>
        <v>0</v>
      </c>
      <c r="L17" s="14">
        <f t="shared" si="5"/>
        <v>0</v>
      </c>
    </row>
    <row r="18" spans="1:12" ht="32.25" customHeight="1" x14ac:dyDescent="0.25">
      <c r="A18" s="12" t="s">
        <v>12</v>
      </c>
      <c r="B18" s="13">
        <v>0.02</v>
      </c>
      <c r="C18" s="13">
        <v>0.02</v>
      </c>
      <c r="D18" s="13">
        <v>0.02</v>
      </c>
      <c r="E18" s="40">
        <v>16904718.239999998</v>
      </c>
      <c r="F18" s="15">
        <f t="shared" si="1"/>
        <v>338094.36479999998</v>
      </c>
      <c r="G18" s="40">
        <v>607045577.39999998</v>
      </c>
      <c r="H18" s="15">
        <f t="shared" si="2"/>
        <v>12140911.548</v>
      </c>
      <c r="I18" s="16">
        <f t="shared" si="7"/>
        <v>0</v>
      </c>
      <c r="J18" s="41">
        <f t="shared" si="3"/>
        <v>338094.36479999998</v>
      </c>
      <c r="K18" s="41">
        <f t="shared" si="4"/>
        <v>12140911.548</v>
      </c>
      <c r="L18" s="14">
        <f t="shared" si="5"/>
        <v>0</v>
      </c>
    </row>
    <row r="19" spans="1:12" s="3" customFormat="1" ht="12.75" customHeight="1" x14ac:dyDescent="0.25">
      <c r="A19" s="26" t="s">
        <v>28</v>
      </c>
      <c r="B19" s="27"/>
      <c r="C19" s="27"/>
      <c r="D19" s="28"/>
      <c r="E19" s="29"/>
      <c r="F19" s="30">
        <f>SUM(F3:F18)</f>
        <v>11960772.3485</v>
      </c>
      <c r="G19" s="31"/>
      <c r="H19" s="30">
        <f>SUM(H3:H18)</f>
        <v>46680854.459799998</v>
      </c>
      <c r="I19" s="32">
        <f>SUM(I3:I18)</f>
        <v>1409136.7948000031</v>
      </c>
      <c r="J19" s="33">
        <f>SUM(J3:J18)</f>
        <v>13847393.641000001</v>
      </c>
      <c r="K19" s="33">
        <f>SUM(K3:K18)</f>
        <v>50672453.500100002</v>
      </c>
      <c r="L19" s="42">
        <f>SUM(L3:L18)</f>
        <v>-5878220.332799999</v>
      </c>
    </row>
    <row r="20" spans="1:12" s="3" customFormat="1" ht="15.75" x14ac:dyDescent="0.25">
      <c r="A20" s="34" t="s">
        <v>29</v>
      </c>
      <c r="B20" s="35"/>
      <c r="C20" s="35"/>
      <c r="D20" s="36"/>
      <c r="E20" s="37"/>
      <c r="F20" s="38">
        <f>F19+H19</f>
        <v>58641626.808299996</v>
      </c>
      <c r="G20" s="9"/>
      <c r="H20" s="9"/>
      <c r="I20" s="10"/>
    </row>
  </sheetData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2025-11-05T12:41:50Z</dcterms:modified>
</cp:coreProperties>
</file>